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KAJ\Desktop\"/>
    </mc:Choice>
  </mc:AlternateContent>
  <bookViews>
    <workbookView xWindow="0" yWindow="0" windowWidth="20490" windowHeight="790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H5" i="1"/>
  <c r="I5" i="1" s="1"/>
  <c r="K23" i="1" l="1"/>
  <c r="K14" i="1"/>
  <c r="E11" i="1"/>
  <c r="K21" i="1"/>
  <c r="I16" i="1" l="1"/>
  <c r="K16" i="1" s="1"/>
  <c r="K22" i="1"/>
  <c r="I15" i="1"/>
  <c r="K15" i="1" s="1"/>
  <c r="L17" i="1" l="1"/>
  <c r="L25" i="1"/>
  <c r="F26" i="1" l="1"/>
  <c r="K34" i="1" l="1"/>
  <c r="L35" i="1" s="1"/>
  <c r="K30" i="1"/>
  <c r="L31" i="1" s="1"/>
  <c r="L37" i="1" l="1"/>
  <c r="H39" i="1" s="1"/>
</calcChain>
</file>

<file path=xl/comments1.xml><?xml version="1.0" encoding="utf-8"?>
<comments xmlns="http://schemas.openxmlformats.org/spreadsheetml/2006/main">
  <authors>
    <author>Emran</author>
  </authors>
  <commentList>
    <comment ref="E11" authorId="0" shapeId="0">
      <text>
        <r>
          <rPr>
            <sz val="8"/>
            <color indexed="12"/>
            <rFont val="Tahoma"/>
            <family val="2"/>
          </rPr>
          <t>For full B.W by vol,25% of cement mortar is used.
And for half B.W by vol, 30% of cement mortar is used.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<sst xmlns="http://schemas.openxmlformats.org/spreadsheetml/2006/main" count="36" uniqueCount="35">
  <si>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RATE ANALYSIS FOR BRICKWORK</t>
  </si>
  <si>
    <t>Wall Dimensions</t>
  </si>
  <si>
    <t>Length</t>
  </si>
  <si>
    <t>Width</t>
  </si>
  <si>
    <t>Height</t>
  </si>
  <si>
    <r>
      <t>Area m</t>
    </r>
    <r>
      <rPr>
        <b/>
        <vertAlign val="superscript"/>
        <sz val="10"/>
        <rFont val="Times New Roman"/>
        <family val="1"/>
      </rPr>
      <t>2</t>
    </r>
  </si>
  <si>
    <r>
      <t>Vol. m</t>
    </r>
    <r>
      <rPr>
        <b/>
        <vertAlign val="superscript"/>
        <sz val="10"/>
        <rFont val="Times New Roman"/>
        <family val="1"/>
      </rPr>
      <t>3</t>
    </r>
  </si>
  <si>
    <t>Half Brick Wall</t>
  </si>
  <si>
    <t>Full Brick Wall</t>
  </si>
  <si>
    <t>C/S Mortar Ratio</t>
  </si>
  <si>
    <t>Dry Mortar Qty</t>
  </si>
  <si>
    <t xml:space="preserve">MATERIAL </t>
  </si>
  <si>
    <t>Qty.</t>
  </si>
  <si>
    <t>Rs. /Unit</t>
  </si>
  <si>
    <t>AMT (Rs.)</t>
  </si>
  <si>
    <t>SUBTOTAL (Rs.)</t>
  </si>
  <si>
    <t xml:space="preserve">Cement Bags </t>
  </si>
  <si>
    <r>
      <t>Sand m</t>
    </r>
    <r>
      <rPr>
        <b/>
        <vertAlign val="superscript"/>
        <sz val="10"/>
        <rFont val="Arial"/>
        <family val="2"/>
      </rPr>
      <t>3</t>
    </r>
  </si>
  <si>
    <t xml:space="preserve">LABOUR With Hand Mixing of Mortar </t>
  </si>
  <si>
    <t>Days</t>
  </si>
  <si>
    <t xml:space="preserve">MASON </t>
  </si>
  <si>
    <t xml:space="preserve">LABOUR </t>
  </si>
  <si>
    <t xml:space="preserve">Scafolding </t>
  </si>
  <si>
    <t>@2% of prime cost</t>
  </si>
  <si>
    <t>Amount</t>
  </si>
  <si>
    <t xml:space="preserve"> Sundries</t>
  </si>
  <si>
    <t>@3% of prime cost</t>
  </si>
  <si>
    <t>CONTRACTOR PROFIT</t>
  </si>
  <si>
    <t>Contractor Profit</t>
  </si>
  <si>
    <t>%</t>
  </si>
  <si>
    <t>TOTAL COST  (Rs.)</t>
  </si>
  <si>
    <t>Bricks</t>
  </si>
  <si>
    <t>BAHISHTI  (Water Carrier)</t>
  </si>
  <si>
    <t>Prime Cost</t>
  </si>
  <si>
    <t>Downloaded from TheConstructor.Org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</si>
</sst>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&quot; m&quot;"/>
    <numFmt numFmtId="165" formatCode="0.0"/>
    <numFmt numFmtId="166" formatCode="0.000"/>
    <numFmt numFmtId="167" formatCode="0.0&quot; ft&quot;"/>
    <numFmt numFmtId="168" formatCode="&quot;:&quot;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Comic Sans MS"/>
      <family val="4"/>
    </font>
    <font>
      <b/>
      <sz val="10"/>
      <color indexed="10"/>
      <name val="Times New Roman"/>
      <family val="1"/>
    </font>
    <font>
      <b/>
      <sz val="12"/>
      <color indexed="12"/>
      <name val="Lucida Sans Unicode"/>
      <family val="2"/>
    </font>
    <font>
      <b/>
      <sz val="12"/>
      <color indexed="23"/>
      <name val="Lucida Sans Unicode"/>
      <family val="2"/>
    </font>
    <font>
      <b/>
      <sz val="10"/>
      <color indexed="23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23"/>
      <name val="Arial"/>
      <family val="2"/>
    </font>
    <font>
      <b/>
      <sz val="10"/>
      <color indexed="14"/>
      <name val="Times New Roman"/>
      <family val="1"/>
    </font>
    <font>
      <b/>
      <vertAlign val="superscript"/>
      <sz val="10"/>
      <name val="Arial"/>
      <family val="2"/>
    </font>
    <font>
      <b/>
      <sz val="10"/>
      <color rgb="FF0000CC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2"/>
      <name val="Arial"/>
      <family val="2"/>
    </font>
    <font>
      <sz val="8"/>
      <color indexed="12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43" fontId="5" fillId="2" borderId="0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7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1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164" fontId="5" fillId="0" borderId="6" xfId="0" applyNumberFormat="1" applyFont="1" applyFill="1" applyBorder="1" applyAlignment="1" applyProtection="1">
      <alignment horizontal="center"/>
      <protection locked="0"/>
    </xf>
    <xf numFmtId="165" fontId="9" fillId="2" borderId="2" xfId="0" applyNumberFormat="1" applyFont="1" applyFill="1" applyBorder="1" applyAlignment="1" applyProtection="1">
      <alignment horizontal="center"/>
    </xf>
    <xf numFmtId="166" fontId="3" fillId="2" borderId="3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vertical="center"/>
    </xf>
    <xf numFmtId="0" fontId="3" fillId="2" borderId="0" xfId="0" applyFont="1" applyFill="1"/>
    <xf numFmtId="167" fontId="12" fillId="2" borderId="7" xfId="0" applyNumberFormat="1" applyFont="1" applyFill="1" applyBorder="1" applyAlignment="1" applyProtection="1">
      <alignment horizontal="right"/>
      <protection locked="0"/>
    </xf>
    <xf numFmtId="165" fontId="9" fillId="2" borderId="0" xfId="0" applyNumberFormat="1" applyFont="1" applyFill="1" applyAlignment="1" applyProtection="1">
      <alignment horizontal="right"/>
      <protection locked="0"/>
    </xf>
    <xf numFmtId="165" fontId="3" fillId="2" borderId="0" xfId="0" applyNumberFormat="1" applyFont="1" applyFill="1" applyAlignment="1" applyProtection="1">
      <alignment horizontal="right"/>
      <protection locked="0"/>
    </xf>
    <xf numFmtId="165" fontId="13" fillId="2" borderId="0" xfId="0" applyNumberFormat="1" applyFont="1" applyFill="1" applyAlignment="1" applyProtection="1">
      <alignment horizontal="right"/>
      <protection locked="0"/>
    </xf>
    <xf numFmtId="165" fontId="0" fillId="2" borderId="0" xfId="0" applyNumberFormat="1" applyFill="1" applyAlignment="1" applyProtection="1">
      <alignment horizontal="right"/>
      <protection locked="0"/>
    </xf>
    <xf numFmtId="0" fontId="14" fillId="2" borderId="0" xfId="0" applyFont="1" applyFill="1" applyBorder="1" applyAlignment="1">
      <alignment vertical="center"/>
    </xf>
    <xf numFmtId="0" fontId="0" fillId="2" borderId="2" xfId="0" applyFill="1" applyBorder="1" applyAlignment="1">
      <alignment horizontal="right"/>
    </xf>
    <xf numFmtId="168" fontId="5" fillId="0" borderId="3" xfId="0" applyNumberFormat="1" applyFont="1" applyFill="1" applyBorder="1" applyAlignment="1" applyProtection="1">
      <alignment horizontal="left"/>
      <protection locked="0"/>
    </xf>
    <xf numFmtId="168" fontId="5" fillId="0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0" fontId="3" fillId="2" borderId="0" xfId="0" applyFont="1" applyFill="1" applyBorder="1"/>
    <xf numFmtId="0" fontId="0" fillId="2" borderId="0" xfId="0" applyFill="1" applyBorder="1" applyAlignment="1">
      <alignment horizontal="right"/>
    </xf>
    <xf numFmtId="168" fontId="15" fillId="2" borderId="0" xfId="0" applyNumberFormat="1" applyFont="1" applyFill="1" applyBorder="1" applyAlignment="1" applyProtection="1">
      <alignment horizontal="left"/>
      <protection locked="0"/>
    </xf>
    <xf numFmtId="2" fontId="3" fillId="3" borderId="3" xfId="0" applyNumberFormat="1" applyFont="1" applyFill="1" applyBorder="1" applyAlignment="1">
      <alignment horizontal="right"/>
    </xf>
    <xf numFmtId="168" fontId="12" fillId="2" borderId="0" xfId="0" applyNumberFormat="1" applyFont="1" applyFill="1" applyAlignment="1">
      <alignment horizontal="right"/>
    </xf>
    <xf numFmtId="0" fontId="12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0" fillId="2" borderId="2" xfId="0" applyFill="1" applyBorder="1" applyAlignment="1">
      <alignment horizontal="left"/>
    </xf>
    <xf numFmtId="1" fontId="3" fillId="2" borderId="2" xfId="0" applyNumberFormat="1" applyFont="1" applyFill="1" applyBorder="1"/>
    <xf numFmtId="0" fontId="9" fillId="2" borderId="2" xfId="0" applyFont="1" applyFill="1" applyBorder="1"/>
    <xf numFmtId="2" fontId="9" fillId="2" borderId="2" xfId="0" applyNumberFormat="1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center" wrapText="1"/>
    </xf>
    <xf numFmtId="2" fontId="3" fillId="2" borderId="2" xfId="0" applyNumberFormat="1" applyFont="1" applyFill="1" applyBorder="1"/>
    <xf numFmtId="0" fontId="3" fillId="2" borderId="9" xfId="0" applyFont="1" applyFill="1" applyBorder="1"/>
    <xf numFmtId="2" fontId="0" fillId="2" borderId="0" xfId="0" applyNumberFormat="1" applyFill="1"/>
    <xf numFmtId="2" fontId="3" fillId="2" borderId="0" xfId="0" applyNumberFormat="1" applyFont="1" applyFill="1"/>
    <xf numFmtId="0" fontId="9" fillId="2" borderId="0" xfId="0" applyFont="1" applyFill="1"/>
    <xf numFmtId="2" fontId="3" fillId="2" borderId="7" xfId="0" applyNumberFormat="1" applyFont="1" applyFill="1" applyBorder="1"/>
    <xf numFmtId="0" fontId="13" fillId="2" borderId="0" xfId="0" applyFont="1" applyFill="1"/>
    <xf numFmtId="0" fontId="12" fillId="2" borderId="1" xfId="0" applyFont="1" applyFill="1" applyBorder="1"/>
    <xf numFmtId="0" fontId="14" fillId="2" borderId="2" xfId="0" applyFont="1" applyFill="1" applyBorder="1"/>
    <xf numFmtId="0" fontId="17" fillId="2" borderId="3" xfId="0" applyFont="1" applyFill="1" applyBorder="1" applyAlignment="1">
      <alignment horizontal="right"/>
    </xf>
    <xf numFmtId="0" fontId="3" fillId="2" borderId="8" xfId="0" applyFont="1" applyFill="1" applyBorder="1"/>
    <xf numFmtId="2" fontId="3" fillId="2" borderId="0" xfId="0" applyNumberFormat="1" applyFont="1" applyFill="1" applyBorder="1"/>
    <xf numFmtId="0" fontId="9" fillId="2" borderId="0" xfId="0" applyFont="1" applyFill="1" applyBorder="1"/>
    <xf numFmtId="1" fontId="3" fillId="2" borderId="0" xfId="0" applyNumberFormat="1" applyFont="1" applyFill="1" applyBorder="1"/>
    <xf numFmtId="0" fontId="18" fillId="2" borderId="0" xfId="0" applyFont="1" applyFill="1"/>
    <xf numFmtId="2" fontId="0" fillId="2" borderId="0" xfId="0" applyNumberFormat="1" applyFill="1" applyBorder="1"/>
    <xf numFmtId="0" fontId="12" fillId="2" borderId="10" xfId="0" applyFont="1" applyFill="1" applyBorder="1"/>
    <xf numFmtId="0" fontId="0" fillId="2" borderId="11" xfId="0" applyFill="1" applyBorder="1"/>
    <xf numFmtId="0" fontId="0" fillId="2" borderId="8" xfId="0" applyFill="1" applyBorder="1"/>
    <xf numFmtId="0" fontId="9" fillId="2" borderId="12" xfId="0" quotePrefix="1" applyFont="1" applyFill="1" applyBorder="1"/>
    <xf numFmtId="0" fontId="12" fillId="2" borderId="0" xfId="0" applyFont="1" applyFill="1" applyBorder="1" applyProtection="1">
      <protection locked="0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3" fillId="2" borderId="13" xfId="0" applyFont="1" applyFill="1" applyBorder="1"/>
    <xf numFmtId="0" fontId="12" fillId="2" borderId="4" xfId="0" applyFont="1" applyFill="1" applyBorder="1"/>
    <xf numFmtId="0" fontId="12" fillId="2" borderId="4" xfId="0" applyFont="1" applyFill="1" applyBorder="1" applyProtection="1">
      <protection locked="0"/>
    </xf>
    <xf numFmtId="0" fontId="13" fillId="2" borderId="4" xfId="0" applyFont="1" applyFill="1" applyBorder="1"/>
    <xf numFmtId="2" fontId="0" fillId="2" borderId="4" xfId="0" applyNumberFormat="1" applyFill="1" applyBorder="1"/>
    <xf numFmtId="2" fontId="3" fillId="2" borderId="4" xfId="0" applyNumberFormat="1" applyFont="1" applyFill="1" applyBorder="1"/>
    <xf numFmtId="0" fontId="12" fillId="2" borderId="0" xfId="0" applyFont="1" applyFill="1" applyProtection="1">
      <protection locked="0"/>
    </xf>
    <xf numFmtId="0" fontId="3" fillId="2" borderId="11" xfId="0" applyFont="1" applyFill="1" applyBorder="1"/>
    <xf numFmtId="0" fontId="14" fillId="2" borderId="3" xfId="0" applyFont="1" applyFill="1" applyBorder="1"/>
    <xf numFmtId="0" fontId="19" fillId="2" borderId="1" xfId="0" applyFont="1" applyFill="1" applyBorder="1"/>
    <xf numFmtId="0" fontId="19" fillId="2" borderId="2" xfId="0" applyFont="1" applyFill="1" applyBorder="1"/>
    <xf numFmtId="0" fontId="5" fillId="0" borderId="2" xfId="0" applyFont="1" applyFill="1" applyBorder="1"/>
    <xf numFmtId="2" fontId="3" fillId="2" borderId="3" xfId="0" applyNumberFormat="1" applyFont="1" applyFill="1" applyBorder="1"/>
    <xf numFmtId="0" fontId="0" fillId="2" borderId="0" xfId="0" quotePrefix="1" applyFill="1"/>
    <xf numFmtId="43" fontId="9" fillId="2" borderId="2" xfId="1" applyFont="1" applyFill="1" applyBorder="1" applyAlignment="1">
      <alignment horizontal="center"/>
    </xf>
    <xf numFmtId="43" fontId="9" fillId="2" borderId="3" xfId="1" applyFont="1" applyFill="1" applyBorder="1" applyAlignment="1">
      <alignment horizontal="center"/>
    </xf>
    <xf numFmtId="2" fontId="2" fillId="2" borderId="3" xfId="0" applyNumberFormat="1" applyFont="1" applyFill="1" applyBorder="1"/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F$9" horiz="1" max="8" page="10" val="4"/>
</file>

<file path=xl/ctrlProps/ctrlProp2.xml><?xml version="1.0" encoding="utf-8"?>
<formControlPr xmlns="http://schemas.microsoft.com/office/spreadsheetml/2009/9/main" objectType="Scroll" dx="16" fmlaLink="$E$5" horiz="1" max="100" page="10" val="0"/>
</file>

<file path=xl/ctrlProps/ctrlProp3.xml><?xml version="1.0" encoding="utf-8"?>
<formControlPr xmlns="http://schemas.microsoft.com/office/spreadsheetml/2009/9/main" objectType="Scroll" dx="16" fmlaLink="$F$5" horiz="1" inc="0" max="0" page="10" val="0"/>
</file>

<file path=xl/ctrlProps/ctrlProp4.xml><?xml version="1.0" encoding="utf-8"?>
<formControlPr xmlns="http://schemas.microsoft.com/office/spreadsheetml/2009/9/main" objectType="Scroll" dx="16" fmlaLink="$E$7" horiz="1" max="100" min="1" page="10"/>
</file>

<file path=xl/ctrlProps/ctrlProp5.xml><?xml version="1.0" encoding="utf-8"?>
<formControlPr xmlns="http://schemas.microsoft.com/office/spreadsheetml/2009/9/main" objectType="Scroll" dx="16" fmlaLink="$F$7" horiz="1" max="10" page="10"/>
</file>

<file path=xl/ctrlProps/ctrlProp6.xml><?xml version="1.0" encoding="utf-8"?>
<formControlPr xmlns="http://schemas.microsoft.com/office/spreadsheetml/2009/9/main" objectType="Scroll" dx="16" fmlaLink="$J$37" horiz="1" max="25" page="10" val="15"/>
</file>

<file path=xl/ctrlProps/ctrlProp7.xml><?xml version="1.0" encoding="utf-8"?>
<formControlPr xmlns="http://schemas.microsoft.com/office/spreadsheetml/2009/9/main" objectType="Scroll" dx="16" fmlaLink="$G$5" horiz="1" max="10" page="10"/>
</file>

<file path=xl/ctrlProps/ctrlProp8.xml><?xml version="1.0" encoding="utf-8"?>
<formControlPr xmlns="http://schemas.microsoft.com/office/spreadsheetml/2009/9/main" objectType="Scroll" dx="16" fmlaLink="$F$7" horiz="1" max="100" page="10"/>
</file>

<file path=xl/ctrlProps/ctrlProp9.xml><?xml version="1.0" encoding="utf-8"?>
<formControlPr xmlns="http://schemas.microsoft.com/office/spreadsheetml/2009/9/main" objectType="Scroll" dx="16" fmlaLink="$G$7" horiz="1" max="10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0</xdr:rowOff>
        </xdr:from>
        <xdr:to>
          <xdr:col>5</xdr:col>
          <xdr:colOff>514350</xdr:colOff>
          <xdr:row>9</xdr:row>
          <xdr:rowOff>161925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4</xdr:col>
          <xdr:colOff>552450</xdr:colOff>
          <xdr:row>5</xdr:row>
          <xdr:rowOff>161925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0</xdr:rowOff>
        </xdr:from>
        <xdr:to>
          <xdr:col>5</xdr:col>
          <xdr:colOff>542925</xdr:colOff>
          <xdr:row>5</xdr:row>
          <xdr:rowOff>161925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9525</xdr:rowOff>
        </xdr:from>
        <xdr:to>
          <xdr:col>4</xdr:col>
          <xdr:colOff>552450</xdr:colOff>
          <xdr:row>7</xdr:row>
          <xdr:rowOff>171450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0</xdr:rowOff>
        </xdr:from>
        <xdr:to>
          <xdr:col>5</xdr:col>
          <xdr:colOff>561975</xdr:colOff>
          <xdr:row>7</xdr:row>
          <xdr:rowOff>161925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36</xdr:row>
          <xdr:rowOff>19050</xdr:rowOff>
        </xdr:from>
        <xdr:to>
          <xdr:col>9</xdr:col>
          <xdr:colOff>361950</xdr:colOff>
          <xdr:row>36</xdr:row>
          <xdr:rowOff>180975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0</xdr:rowOff>
        </xdr:from>
        <xdr:to>
          <xdr:col>6</xdr:col>
          <xdr:colOff>542925</xdr:colOff>
          <xdr:row>5</xdr:row>
          <xdr:rowOff>161925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9525</xdr:rowOff>
        </xdr:from>
        <xdr:to>
          <xdr:col>5</xdr:col>
          <xdr:colOff>495300</xdr:colOff>
          <xdr:row>7</xdr:row>
          <xdr:rowOff>171450</xdr:rowOff>
        </xdr:to>
        <xdr:sp macro="" textlink="">
          <xdr:nvSpPr>
            <xdr:cNvPr id="1035" name="Scroll Ba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0</xdr:rowOff>
        </xdr:from>
        <xdr:to>
          <xdr:col>6</xdr:col>
          <xdr:colOff>561975</xdr:colOff>
          <xdr:row>7</xdr:row>
          <xdr:rowOff>161925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imator%20Modifying%2003-01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troduction"/>
      <sheetName val="Standards"/>
      <sheetName val="RATES"/>
      <sheetName val="Earthwork"/>
      <sheetName val="MORTAR"/>
      <sheetName val="Flooring"/>
      <sheetName val="Roofing"/>
      <sheetName val="Shuttering"/>
      <sheetName val="RR Masonry"/>
      <sheetName val="PLASTERING"/>
      <sheetName val="pointing"/>
      <sheetName val="P.C.C"/>
      <sheetName val="D.P.C"/>
      <sheetName val="R.C.C"/>
      <sheetName val="Skirting (marble)"/>
      <sheetName val="Door Solid"/>
      <sheetName val="Distempering"/>
      <sheetName val="Emulsion"/>
      <sheetName val="roads"/>
      <sheetName val="Fencing"/>
      <sheetName val="lining"/>
      <sheetName val="Exp. joint"/>
    </sheetNames>
    <definedNames>
      <definedName name="DSBW"/>
      <definedName name="Main"/>
    </definedNames>
    <sheetDataSet>
      <sheetData sheetId="0" refreshError="1"/>
      <sheetData sheetId="1" refreshError="1"/>
      <sheetData sheetId="2">
        <row r="885">
          <cell r="E885">
            <v>0.94</v>
          </cell>
        </row>
      </sheetData>
      <sheetData sheetId="3">
        <row r="7">
          <cell r="D7">
            <v>250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topLeftCell="B1" workbookViewId="0">
      <selection activeCell="E2" sqref="E2:I2"/>
    </sheetView>
  </sheetViews>
  <sheetFormatPr defaultRowHeight="15" x14ac:dyDescent="0.25"/>
  <sheetData>
    <row r="1" spans="1:13" ht="19.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91" t="s">
        <v>34</v>
      </c>
      <c r="F2" s="91"/>
      <c r="G2" s="91"/>
      <c r="H2" s="91"/>
      <c r="I2" s="91"/>
      <c r="J2" s="2"/>
      <c r="K2" s="2"/>
      <c r="L2" s="2"/>
      <c r="M2" s="2"/>
    </row>
    <row r="3" spans="1:13" ht="15.75" thickBot="1" x14ac:dyDescent="0.3">
      <c r="A3" s="2"/>
      <c r="B3" s="2"/>
      <c r="C3" s="2"/>
      <c r="D3" s="2"/>
      <c r="E3" s="2"/>
      <c r="F3" s="2"/>
      <c r="G3" s="2"/>
      <c r="H3" s="4"/>
      <c r="I3" s="4"/>
      <c r="J3" s="5"/>
      <c r="K3" s="6"/>
      <c r="L3" s="7"/>
      <c r="M3" s="2"/>
    </row>
    <row r="4" spans="1:13" ht="17.25" thickBot="1" x14ac:dyDescent="0.3">
      <c r="A4" s="8" t="s">
        <v>1</v>
      </c>
      <c r="B4" s="9"/>
      <c r="C4" s="10"/>
      <c r="D4" s="11"/>
      <c r="E4" s="12" t="s">
        <v>2</v>
      </c>
      <c r="F4" s="11" t="s">
        <v>3</v>
      </c>
      <c r="G4" s="11" t="s">
        <v>4</v>
      </c>
      <c r="H4" s="13" t="s">
        <v>5</v>
      </c>
      <c r="I4" s="14" t="s">
        <v>6</v>
      </c>
      <c r="J4" s="15"/>
      <c r="K4" s="2"/>
      <c r="L4" s="2"/>
      <c r="M4" s="2"/>
    </row>
    <row r="5" spans="1:13" ht="15.75" thickBot="1" x14ac:dyDescent="0.3">
      <c r="A5" s="16" t="s">
        <v>7</v>
      </c>
      <c r="B5" s="17"/>
      <c r="C5" s="3"/>
      <c r="D5" s="3"/>
      <c r="E5" s="18">
        <v>0</v>
      </c>
      <c r="F5" s="18">
        <v>0</v>
      </c>
      <c r="G5" s="18">
        <v>1</v>
      </c>
      <c r="H5" s="19">
        <f>+E5*G5</f>
        <v>0</v>
      </c>
      <c r="I5" s="20">
        <f>+H5*0.23/2</f>
        <v>0</v>
      </c>
      <c r="J5" s="21"/>
      <c r="K5" s="21"/>
      <c r="L5" s="2"/>
      <c r="M5" s="2"/>
    </row>
    <row r="6" spans="1:13" ht="15.75" thickBot="1" x14ac:dyDescent="0.3">
      <c r="A6" s="22"/>
      <c r="B6" s="22"/>
      <c r="C6" s="2"/>
      <c r="D6" s="2"/>
      <c r="E6" s="23"/>
      <c r="F6" s="23"/>
      <c r="G6" s="23"/>
      <c r="H6" s="24"/>
      <c r="I6" s="25"/>
      <c r="J6" s="21"/>
      <c r="K6" s="21"/>
      <c r="L6" s="2"/>
      <c r="M6" s="2"/>
    </row>
    <row r="7" spans="1:13" ht="15.75" thickBot="1" x14ac:dyDescent="0.3">
      <c r="A7" s="16" t="s">
        <v>8</v>
      </c>
      <c r="B7" s="17"/>
      <c r="C7" s="3"/>
      <c r="D7" s="3"/>
      <c r="E7" s="18">
        <v>1</v>
      </c>
      <c r="F7" s="18">
        <v>1</v>
      </c>
      <c r="G7" s="18">
        <v>1</v>
      </c>
      <c r="H7" s="19">
        <f>+E7*G7</f>
        <v>1</v>
      </c>
      <c r="I7" s="20">
        <f>+E7*F7*G7</f>
        <v>1</v>
      </c>
      <c r="J7" s="21"/>
      <c r="K7" s="21"/>
      <c r="L7" s="2"/>
      <c r="M7" s="2"/>
    </row>
    <row r="8" spans="1:13" ht="15.75" thickBot="1" x14ac:dyDescent="0.3">
      <c r="A8" s="22"/>
      <c r="B8" s="22"/>
      <c r="C8" s="2"/>
      <c r="D8" s="2"/>
      <c r="E8" s="23"/>
      <c r="F8" s="23"/>
      <c r="G8" s="23"/>
      <c r="H8" s="26"/>
      <c r="I8" s="27"/>
      <c r="J8" s="21"/>
      <c r="K8" s="28"/>
      <c r="L8" s="2"/>
      <c r="M8" s="2"/>
    </row>
    <row r="9" spans="1:13" ht="15.75" thickBot="1" x14ac:dyDescent="0.3">
      <c r="A9" s="16" t="s">
        <v>9</v>
      </c>
      <c r="B9" s="17"/>
      <c r="C9" s="3"/>
      <c r="D9" s="3"/>
      <c r="E9" s="29">
        <v>1</v>
      </c>
      <c r="F9" s="30">
        <v>4</v>
      </c>
      <c r="G9" s="31"/>
      <c r="H9" s="32"/>
      <c r="I9" s="32"/>
      <c r="J9" s="2"/>
      <c r="K9" s="2"/>
      <c r="L9" s="2"/>
      <c r="M9" s="2"/>
    </row>
    <row r="10" spans="1:13" ht="15.75" thickBot="1" x14ac:dyDescent="0.3">
      <c r="A10" s="33"/>
      <c r="B10" s="33"/>
      <c r="C10" s="5"/>
      <c r="D10" s="5"/>
      <c r="E10" s="34"/>
      <c r="F10" s="35"/>
      <c r="G10" s="35"/>
      <c r="H10" s="32"/>
      <c r="I10" s="32"/>
      <c r="J10" s="2"/>
      <c r="K10" s="2"/>
      <c r="L10" s="2"/>
      <c r="M10" s="2"/>
    </row>
    <row r="11" spans="1:13" ht="15.75" thickBot="1" x14ac:dyDescent="0.3">
      <c r="A11" s="16" t="s">
        <v>10</v>
      </c>
      <c r="B11" s="17"/>
      <c r="C11" s="3"/>
      <c r="D11" s="3"/>
      <c r="E11" s="36">
        <f>(IF(F9&lt;=4,1.42,1.3))*(0.3*I5+0.25*I7)</f>
        <v>0.35499999999999998</v>
      </c>
      <c r="F11" s="37"/>
      <c r="G11" s="37"/>
      <c r="H11" s="32"/>
      <c r="I11" s="32"/>
      <c r="J11" s="2"/>
      <c r="K11" s="2"/>
      <c r="L11" s="2"/>
      <c r="M11" s="2"/>
    </row>
    <row r="12" spans="1:13" ht="15.75" thickBot="1" x14ac:dyDescent="0.3">
      <c r="A12" s="32"/>
      <c r="B12" s="2"/>
      <c r="C12" s="32"/>
      <c r="D12" s="2"/>
      <c r="E12" s="32"/>
      <c r="F12" s="2"/>
      <c r="G12" s="37"/>
      <c r="H12" s="32"/>
      <c r="I12" s="32"/>
      <c r="J12" s="2"/>
      <c r="K12" s="2"/>
      <c r="L12" s="2"/>
      <c r="M12" s="2"/>
    </row>
    <row r="13" spans="1:13" ht="26.25" thickBot="1" x14ac:dyDescent="0.3">
      <c r="A13" s="38" t="s">
        <v>11</v>
      </c>
      <c r="B13" s="39"/>
      <c r="C13" s="40"/>
      <c r="D13" s="39"/>
      <c r="E13" s="39"/>
      <c r="F13" s="39"/>
      <c r="G13" s="39"/>
      <c r="H13" s="39"/>
      <c r="I13" s="41" t="s">
        <v>12</v>
      </c>
      <c r="J13" s="42" t="s">
        <v>13</v>
      </c>
      <c r="K13" s="43" t="s">
        <v>14</v>
      </c>
      <c r="L13" s="44" t="s">
        <v>15</v>
      </c>
      <c r="M13" s="2"/>
    </row>
    <row r="14" spans="1:13" ht="15.75" thickBot="1" x14ac:dyDescent="0.3">
      <c r="A14" s="45" t="s">
        <v>31</v>
      </c>
      <c r="B14" s="3"/>
      <c r="C14" s="46"/>
      <c r="D14" s="17"/>
      <c r="E14" s="17"/>
      <c r="F14" s="17"/>
      <c r="G14" s="3"/>
      <c r="H14" s="3"/>
      <c r="I14" s="47">
        <v>494</v>
      </c>
      <c r="J14" s="48">
        <v>4</v>
      </c>
      <c r="K14" s="49">
        <f>+J14*I14</f>
        <v>1976</v>
      </c>
      <c r="L14" s="50"/>
      <c r="M14" s="2"/>
    </row>
    <row r="15" spans="1:13" ht="15.75" thickBot="1" x14ac:dyDescent="0.3">
      <c r="A15" s="16" t="s">
        <v>16</v>
      </c>
      <c r="B15" s="3"/>
      <c r="C15" s="3"/>
      <c r="D15" s="3"/>
      <c r="E15" s="3"/>
      <c r="F15" s="3"/>
      <c r="G15" s="3"/>
      <c r="H15" s="3"/>
      <c r="I15" s="51">
        <f>E11*1.6/((E9+F9)*0.0347)</f>
        <v>3.2737752161383278</v>
      </c>
      <c r="J15" s="48">
        <v>250</v>
      </c>
      <c r="K15" s="51">
        <f>+J15*I15</f>
        <v>818.44380403458194</v>
      </c>
      <c r="L15" s="52"/>
      <c r="M15" s="2"/>
    </row>
    <row r="16" spans="1:13" ht="15.75" thickBot="1" x14ac:dyDescent="0.3">
      <c r="A16" s="16" t="s">
        <v>17</v>
      </c>
      <c r="B16" s="3"/>
      <c r="C16" s="3"/>
      <c r="D16" s="3"/>
      <c r="E16" s="3"/>
      <c r="F16" s="3"/>
      <c r="G16" s="3"/>
      <c r="H16" s="3"/>
      <c r="I16" s="51">
        <f>E11*F9*1.6/(E9+F9)</f>
        <v>0.45439999999999997</v>
      </c>
      <c r="J16" s="48">
        <v>900</v>
      </c>
      <c r="K16" s="51">
        <f>+J16*I16</f>
        <v>408.96</v>
      </c>
      <c r="L16" s="52"/>
      <c r="M16" s="2"/>
    </row>
    <row r="17" spans="1:13" ht="15.75" thickBot="1" x14ac:dyDescent="0.3">
      <c r="A17" s="2"/>
      <c r="B17" s="2"/>
      <c r="C17" s="2"/>
      <c r="D17" s="2"/>
      <c r="E17" s="2"/>
      <c r="F17" s="53"/>
      <c r="G17" s="53"/>
      <c r="H17" s="53"/>
      <c r="I17" s="54"/>
      <c r="J17" s="55"/>
      <c r="K17" s="54"/>
      <c r="L17" s="56">
        <f>+SUM(K14:K16)</f>
        <v>3203.4038040345822</v>
      </c>
      <c r="M17" s="2"/>
    </row>
    <row r="18" spans="1:13" ht="15.75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57"/>
      <c r="K18" s="2"/>
      <c r="L18" s="2"/>
      <c r="M18" s="2"/>
    </row>
    <row r="19" spans="1:13" ht="15.75" thickBot="1" x14ac:dyDescent="0.3">
      <c r="A19" s="58" t="s">
        <v>18</v>
      </c>
      <c r="B19" s="59"/>
      <c r="C19" s="59"/>
      <c r="D19" s="59"/>
      <c r="E19" s="59"/>
      <c r="F19" s="59"/>
      <c r="G19" s="59"/>
      <c r="H19" s="59"/>
      <c r="I19" s="60" t="s">
        <v>19</v>
      </c>
      <c r="J19" s="57"/>
      <c r="K19" s="2"/>
      <c r="L19" s="2"/>
      <c r="M19" s="2"/>
    </row>
    <row r="20" spans="1:13" ht="15.75" thickBot="1" x14ac:dyDescent="0.3">
      <c r="A20" s="2"/>
      <c r="B20" s="2"/>
      <c r="C20" s="2"/>
      <c r="D20" s="2"/>
      <c r="E20" s="2"/>
      <c r="F20" s="2"/>
      <c r="G20" s="2"/>
      <c r="H20" s="55"/>
      <c r="I20" s="2"/>
      <c r="J20" s="55"/>
      <c r="K20" s="55"/>
      <c r="L20" s="2"/>
      <c r="M20" s="2"/>
    </row>
    <row r="21" spans="1:13" ht="15.75" thickBot="1" x14ac:dyDescent="0.3">
      <c r="A21" s="16" t="s">
        <v>20</v>
      </c>
      <c r="B21" s="3"/>
      <c r="C21" s="3"/>
      <c r="D21" s="3"/>
      <c r="E21" s="3"/>
      <c r="F21" s="3"/>
      <c r="G21" s="3"/>
      <c r="H21" s="3"/>
      <c r="I21" s="51">
        <v>0.94</v>
      </c>
      <c r="J21" s="48">
        <v>300</v>
      </c>
      <c r="K21" s="47">
        <f>+J21*I21</f>
        <v>282</v>
      </c>
      <c r="L21" s="61"/>
      <c r="M21" s="2"/>
    </row>
    <row r="22" spans="1:13" ht="15.75" thickBot="1" x14ac:dyDescent="0.3">
      <c r="A22" s="16" t="s">
        <v>21</v>
      </c>
      <c r="B22" s="3"/>
      <c r="C22" s="3"/>
      <c r="D22" s="3"/>
      <c r="E22" s="3"/>
      <c r="F22" s="3"/>
      <c r="G22" s="3"/>
      <c r="H22" s="3"/>
      <c r="I22" s="51">
        <v>1.37</v>
      </c>
      <c r="J22" s="48">
        <v>250</v>
      </c>
      <c r="K22" s="47">
        <f>+J22*I22</f>
        <v>342.5</v>
      </c>
      <c r="L22" s="52"/>
      <c r="M22" s="2"/>
    </row>
    <row r="23" spans="1:13" ht="15.75" thickBot="1" x14ac:dyDescent="0.3">
      <c r="A23" s="16" t="s">
        <v>32</v>
      </c>
      <c r="B23" s="3"/>
      <c r="C23" s="3"/>
      <c r="D23" s="3"/>
      <c r="E23" s="3"/>
      <c r="F23" s="3"/>
      <c r="G23" s="3"/>
      <c r="H23" s="3"/>
      <c r="I23" s="51">
        <v>0.2</v>
      </c>
      <c r="J23" s="48">
        <v>200</v>
      </c>
      <c r="K23" s="47">
        <f>+J23*I23</f>
        <v>40</v>
      </c>
      <c r="L23" s="52"/>
      <c r="M23" s="2"/>
    </row>
    <row r="24" spans="1:13" x14ac:dyDescent="0.25">
      <c r="A24" s="33"/>
      <c r="B24" s="5"/>
      <c r="C24" s="5"/>
      <c r="D24" s="5"/>
      <c r="E24" s="5"/>
      <c r="F24" s="5"/>
      <c r="G24" s="5"/>
      <c r="H24" s="5"/>
      <c r="I24" s="62"/>
      <c r="J24" s="63"/>
      <c r="K24" s="64"/>
      <c r="L24" s="52"/>
      <c r="M24" s="2"/>
    </row>
    <row r="25" spans="1:13" ht="15.75" thickBot="1" x14ac:dyDescent="0.3">
      <c r="A25" s="2"/>
      <c r="B25" s="2"/>
      <c r="C25" s="2"/>
      <c r="D25" s="2"/>
      <c r="E25" s="2"/>
      <c r="F25" s="53"/>
      <c r="G25" s="53"/>
      <c r="H25" s="2"/>
      <c r="I25" s="22"/>
      <c r="J25" s="65"/>
      <c r="K25" s="54"/>
      <c r="L25" s="56">
        <f>SUM(K21:K24)</f>
        <v>664.5</v>
      </c>
      <c r="M25" s="2"/>
    </row>
    <row r="26" spans="1:13" ht="15.75" thickBot="1" x14ac:dyDescent="0.3">
      <c r="A26" s="58" t="s">
        <v>33</v>
      </c>
      <c r="B26" s="59"/>
      <c r="C26" s="3"/>
      <c r="D26" s="3"/>
      <c r="E26" s="3"/>
      <c r="F26" s="90">
        <f>(L17+L25)</f>
        <v>3867.9038040345822</v>
      </c>
      <c r="G26" s="66"/>
      <c r="H26" s="2"/>
      <c r="I26" s="2"/>
      <c r="J26" s="2"/>
      <c r="K26" s="53"/>
      <c r="L26" s="53"/>
      <c r="M26" s="2"/>
    </row>
    <row r="27" spans="1:13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67" t="s">
        <v>22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2"/>
    </row>
    <row r="29" spans="1:13" x14ac:dyDescent="0.25">
      <c r="A29" s="70" t="s">
        <v>23</v>
      </c>
      <c r="B29" s="33"/>
      <c r="C29" s="5"/>
      <c r="D29" s="5"/>
      <c r="E29" s="71"/>
      <c r="F29" s="5"/>
      <c r="G29" s="5"/>
      <c r="H29" s="5"/>
      <c r="I29" s="72"/>
      <c r="J29" s="34"/>
      <c r="K29" s="73" t="s">
        <v>24</v>
      </c>
      <c r="L29" s="52"/>
      <c r="M29" s="2"/>
    </row>
    <row r="30" spans="1:13" ht="15.75" thickBot="1" x14ac:dyDescent="0.3">
      <c r="A30" s="74"/>
      <c r="B30" s="4"/>
      <c r="C30" s="75"/>
      <c r="D30" s="4"/>
      <c r="E30" s="76"/>
      <c r="F30" s="77"/>
      <c r="G30" s="77"/>
      <c r="H30" s="4"/>
      <c r="I30" s="78"/>
      <c r="J30" s="4"/>
      <c r="K30" s="79">
        <f>0.02*F26</f>
        <v>77.358076080691646</v>
      </c>
      <c r="L30" s="52"/>
      <c r="M30" s="2"/>
    </row>
    <row r="31" spans="1:13" ht="15.75" thickBot="1" x14ac:dyDescent="0.3">
      <c r="A31" s="57"/>
      <c r="B31" s="2"/>
      <c r="C31" s="2"/>
      <c r="D31" s="2"/>
      <c r="E31" s="53"/>
      <c r="F31" s="57"/>
      <c r="G31" s="57"/>
      <c r="H31" s="2"/>
      <c r="I31" s="80"/>
      <c r="J31" s="2"/>
      <c r="K31" s="22"/>
      <c r="L31" s="56">
        <f>+SUM(K30:K31)</f>
        <v>77.358076080691646</v>
      </c>
      <c r="M31" s="2"/>
    </row>
    <row r="32" spans="1:13" x14ac:dyDescent="0.25">
      <c r="A32" s="67" t="s">
        <v>25</v>
      </c>
      <c r="B32" s="68"/>
      <c r="C32" s="68"/>
      <c r="D32" s="68"/>
      <c r="E32" s="68"/>
      <c r="F32" s="68"/>
      <c r="G32" s="68"/>
      <c r="H32" s="68"/>
      <c r="I32" s="68"/>
      <c r="J32" s="68"/>
      <c r="K32" s="81"/>
      <c r="L32" s="61"/>
      <c r="M32" s="2"/>
    </row>
    <row r="33" spans="1:13" x14ac:dyDescent="0.25">
      <c r="A33" s="70" t="s">
        <v>26</v>
      </c>
      <c r="B33" s="33"/>
      <c r="C33" s="5"/>
      <c r="D33" s="5"/>
      <c r="E33" s="71"/>
      <c r="F33" s="5"/>
      <c r="G33" s="5"/>
      <c r="H33" s="5"/>
      <c r="I33" s="72"/>
      <c r="J33" s="34"/>
      <c r="K33" s="73" t="s">
        <v>24</v>
      </c>
      <c r="L33" s="52"/>
      <c r="M33" s="2"/>
    </row>
    <row r="34" spans="1:13" ht="15.75" thickBot="1" x14ac:dyDescent="0.3">
      <c r="A34" s="74"/>
      <c r="B34" s="4"/>
      <c r="C34" s="75"/>
      <c r="D34" s="4"/>
      <c r="E34" s="76"/>
      <c r="F34" s="77"/>
      <c r="G34" s="77"/>
      <c r="H34" s="4"/>
      <c r="I34" s="78"/>
      <c r="J34" s="4"/>
      <c r="K34" s="79">
        <f>0.03*F26</f>
        <v>116.03711412103746</v>
      </c>
      <c r="L34" s="52"/>
      <c r="M34" s="2"/>
    </row>
    <row r="35" spans="1:13" ht="15.75" thickBot="1" x14ac:dyDescent="0.3">
      <c r="A35" s="57"/>
      <c r="B35" s="2"/>
      <c r="C35" s="2"/>
      <c r="D35" s="2"/>
      <c r="E35" s="53"/>
      <c r="F35" s="57"/>
      <c r="G35" s="57"/>
      <c r="H35" s="2"/>
      <c r="I35" s="80"/>
      <c r="J35" s="2"/>
      <c r="K35" s="22"/>
      <c r="L35" s="56">
        <f>+SUM(K34:K35)</f>
        <v>116.03711412103746</v>
      </c>
      <c r="M35" s="2"/>
    </row>
    <row r="36" spans="1:13" ht="15.75" thickBot="1" x14ac:dyDescent="0.3">
      <c r="A36" s="58" t="s">
        <v>27</v>
      </c>
      <c r="B36" s="59"/>
      <c r="C36" s="82"/>
      <c r="D36" s="2"/>
      <c r="E36" s="2"/>
      <c r="F36" s="2"/>
      <c r="G36" s="2"/>
      <c r="H36" s="2"/>
      <c r="I36" s="2"/>
      <c r="J36" s="2"/>
      <c r="K36" s="2"/>
      <c r="L36" s="53"/>
      <c r="M36" s="2"/>
    </row>
    <row r="37" spans="1:13" ht="15.75" thickBot="1" x14ac:dyDescent="0.3">
      <c r="A37" s="2"/>
      <c r="B37" s="2"/>
      <c r="C37" s="2"/>
      <c r="D37" s="2"/>
      <c r="E37" s="2"/>
      <c r="F37" s="83" t="s">
        <v>28</v>
      </c>
      <c r="G37" s="84"/>
      <c r="H37" s="59"/>
      <c r="I37" s="3"/>
      <c r="J37" s="85">
        <v>15</v>
      </c>
      <c r="K37" s="17" t="s">
        <v>29</v>
      </c>
      <c r="L37" s="86">
        <f>J37/100*SUM(F26+L31+L35)</f>
        <v>609.1948491354467</v>
      </c>
      <c r="M37" s="2"/>
    </row>
    <row r="38" spans="1:13" ht="15.75" thickBot="1" x14ac:dyDescent="0.3">
      <c r="A38" s="8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thickBot="1" x14ac:dyDescent="0.3">
      <c r="A39" s="58" t="s">
        <v>30</v>
      </c>
      <c r="B39" s="59"/>
      <c r="C39" s="3"/>
      <c r="D39" s="3"/>
      <c r="E39" s="3"/>
      <c r="F39" s="3"/>
      <c r="G39" s="3"/>
      <c r="H39" s="88">
        <f>+SUM(F26+L31+L35+L37)</f>
        <v>4670.493843371758</v>
      </c>
      <c r="I39" s="88"/>
      <c r="J39" s="88"/>
      <c r="K39" s="88"/>
      <c r="L39" s="89"/>
      <c r="M39" s="2"/>
    </row>
  </sheetData>
  <sheetProtection algorithmName="SHA-512" hashValue="isKS4QWd2lulsYzmWNZhWlq7EOKH6gBdsti1YGu3j1SQNsr+atcmuqVF7tWbyH6w/xxTE+kB7SVPxg9uPYZm7g==" saltValue="8WgAqRjsWZpu8eVDXsCS7A==" spinCount="100000" sheet="1" objects="1" scenarios="1"/>
  <protectedRanges>
    <protectedRange sqref="A1" name="Range2"/>
    <protectedRange sqref="A3:M39" name="Range1"/>
  </protectedRanges>
  <mergeCells count="3">
    <mergeCell ref="A1:M1"/>
    <mergeCell ref="H39:L39"/>
    <mergeCell ref="E2:I2"/>
  </mergeCells>
  <conditionalFormatting sqref="A34 A30">
    <cfRule type="cellIs" dxfId="1" priority="2" stopIfTrue="1" operator="equal">
      <formula>"Delete Cell E31"</formula>
    </cfRule>
  </conditionalFormatting>
  <conditionalFormatting sqref="A33 A29">
    <cfRule type="cellIs" dxfId="0" priority="1" stopIfTrue="1" operator="equal">
      <formula>"Delete Cell E30"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5</xdr:col>
                    <xdr:colOff>28575</xdr:colOff>
                    <xdr:row>9</xdr:row>
                    <xdr:rowOff>0</xdr:rowOff>
                  </from>
                  <to>
                    <xdr:col>5</xdr:col>
                    <xdr:colOff>514350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552450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croll Bar 3">
              <controlPr defaultSize="0" autoPict="0">
                <anchor moveWithCells="1">
                  <from>
                    <xdr:col>5</xdr:col>
                    <xdr:colOff>9525</xdr:colOff>
                    <xdr:row>5</xdr:row>
                    <xdr:rowOff>0</xdr:rowOff>
                  </from>
                  <to>
                    <xdr:col>5</xdr:col>
                    <xdr:colOff>542925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croll Bar 4">
              <controlPr defaultSize="0" autoPict="0">
                <anchor moveWithCells="1">
                  <from>
                    <xdr:col>4</xdr:col>
                    <xdr:colOff>9525</xdr:colOff>
                    <xdr:row>7</xdr:row>
                    <xdr:rowOff>9525</xdr:rowOff>
                  </from>
                  <to>
                    <xdr:col>4</xdr:col>
                    <xdr:colOff>552450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croll Bar 5">
              <controlPr defaultSize="0" autoPict="0">
                <anchor moveWithCells="1">
                  <from>
                    <xdr:col>5</xdr:col>
                    <xdr:colOff>19050</xdr:colOff>
                    <xdr:row>7</xdr:row>
                    <xdr:rowOff>0</xdr:rowOff>
                  </from>
                  <to>
                    <xdr:col>5</xdr:col>
                    <xdr:colOff>561975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croll Bar 6">
              <controlPr defaultSize="0" autoPict="0">
                <anchor moveWithCells="1">
                  <from>
                    <xdr:col>8</xdr:col>
                    <xdr:colOff>485775</xdr:colOff>
                    <xdr:row>36</xdr:row>
                    <xdr:rowOff>19050</xdr:rowOff>
                  </from>
                  <to>
                    <xdr:col>9</xdr:col>
                    <xdr:colOff>361950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Scroll Bar 10">
              <controlPr defaultSize="0" autoPict="0">
                <anchor moveWithCells="1">
                  <from>
                    <xdr:col>6</xdr:col>
                    <xdr:colOff>9525</xdr:colOff>
                    <xdr:row>5</xdr:row>
                    <xdr:rowOff>0</xdr:rowOff>
                  </from>
                  <to>
                    <xdr:col>6</xdr:col>
                    <xdr:colOff>542925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Scroll Bar 11">
              <controlPr defaultSize="0" autoPict="0">
                <anchor moveWithCells="1">
                  <from>
                    <xdr:col>5</xdr:col>
                    <xdr:colOff>9525</xdr:colOff>
                    <xdr:row>7</xdr:row>
                    <xdr:rowOff>9525</xdr:rowOff>
                  </from>
                  <to>
                    <xdr:col>5</xdr:col>
                    <xdr:colOff>495300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Scroll Bar 12">
              <controlPr defaultSize="0" autoPict="0">
                <anchor moveWithCells="1">
                  <from>
                    <xdr:col>6</xdr:col>
                    <xdr:colOff>19050</xdr:colOff>
                    <xdr:row>7</xdr:row>
                    <xdr:rowOff>0</xdr:rowOff>
                  </from>
                  <to>
                    <xdr:col>6</xdr:col>
                    <xdr:colOff>561975</xdr:colOff>
                    <xdr:row>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Gopal Mishra</dc:creator>
  <cp:lastModifiedBy>Gopal Mishra</cp:lastModifiedBy>
  <dcterms:created xsi:type="dcterms:W3CDTF">2013-01-06T16:31:10Z</dcterms:created>
  <dcterms:modified xsi:type="dcterms:W3CDTF">2013-01-06T16:41:17Z</dcterms:modified>
</cp:coreProperties>
</file>